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0" yWindow="70" windowWidth="24860" windowHeight="11550"/>
  </bookViews>
  <sheets>
    <sheet name="Costo VMC" sheetId="1" r:id="rId1"/>
  </sheets>
  <calcPr calcId="125725"/>
</workbook>
</file>

<file path=xl/calcChain.xml><?xml version="1.0" encoding="utf-8"?>
<calcChain xmlns="http://schemas.openxmlformats.org/spreadsheetml/2006/main">
  <c r="B43" i="1"/>
  <c r="B38"/>
  <c r="B36"/>
  <c r="B37" s="1"/>
  <c r="B35"/>
  <c r="B33"/>
  <c r="B31"/>
  <c r="B29"/>
  <c r="D19"/>
  <c r="B20"/>
  <c r="B16"/>
  <c r="B14"/>
  <c r="B10"/>
  <c r="B8"/>
  <c r="B41" l="1"/>
</calcChain>
</file>

<file path=xl/sharedStrings.xml><?xml version="1.0" encoding="utf-8"?>
<sst xmlns="http://schemas.openxmlformats.org/spreadsheetml/2006/main" count="60" uniqueCount="44">
  <si>
    <t>ore</t>
  </si>
  <si>
    <t>Giorni</t>
  </si>
  <si>
    <t>C. ener. El</t>
  </si>
  <si>
    <t>€/kWh</t>
  </si>
  <si>
    <t>kWh</t>
  </si>
  <si>
    <t>kW</t>
  </si>
  <si>
    <t>€</t>
  </si>
  <si>
    <t>1kWp fotovoltaico</t>
  </si>
  <si>
    <t xml:space="preserve">Servono </t>
  </si>
  <si>
    <t>kWp di pannelli</t>
  </si>
  <si>
    <t>m2 monocristallino</t>
  </si>
  <si>
    <t>Mediamente con monocristallino servono 8m2 a kWp</t>
  </si>
  <si>
    <t>Costo 5kWp sunpower</t>
  </si>
  <si>
    <t>al kWp</t>
  </si>
  <si>
    <t>Potenza della VMC</t>
  </si>
  <si>
    <t>COSTI IMPIANTO VMC e FOTOVOLTAICO</t>
  </si>
  <si>
    <t>Garantito</t>
  </si>
  <si>
    <t>anni</t>
  </si>
  <si>
    <t>Installazione</t>
  </si>
  <si>
    <t>persone</t>
  </si>
  <si>
    <t>giorni</t>
  </si>
  <si>
    <t>Costo orario</t>
  </si>
  <si>
    <t>Costo manodopera</t>
  </si>
  <si>
    <t>Ore al giorno</t>
  </si>
  <si>
    <t>Energia el. Totale</t>
  </si>
  <si>
    <t>Costo tot. eletr.</t>
  </si>
  <si>
    <t>IMPIANTO FOTOVOLTAICO</t>
  </si>
  <si>
    <t>Area occupata</t>
  </si>
  <si>
    <t>KIT CHIAVI IN MANO SUNPOWER</t>
  </si>
  <si>
    <t>Costo VMC Vortice</t>
  </si>
  <si>
    <t>Costo con Detrazioni 50%</t>
  </si>
  <si>
    <t>CANALI ARIA</t>
  </si>
  <si>
    <t>Canale da 400 mm</t>
  </si>
  <si>
    <t>Canale da 350 mm</t>
  </si>
  <si>
    <t>Canale da 250 mm</t>
  </si>
  <si>
    <t>Lunghezza</t>
  </si>
  <si>
    <t>Costo totale canali</t>
  </si>
  <si>
    <t>pezzi speciali</t>
  </si>
  <si>
    <t>Costo totale impianto VMC</t>
  </si>
  <si>
    <t>€/ora</t>
  </si>
  <si>
    <t>€/m</t>
  </si>
  <si>
    <t>m</t>
  </si>
  <si>
    <t>Maggiorazione 35% per</t>
  </si>
  <si>
    <t>Costo al singolo laboratorio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</si>
</sst>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31" zoomScale="140" zoomScaleNormal="140" workbookViewId="0">
      <selection activeCell="C45" sqref="C45"/>
    </sheetView>
  </sheetViews>
  <sheetFormatPr defaultRowHeight="14.5"/>
  <cols>
    <col min="1" max="1" width="22.453125" style="3" customWidth="1"/>
    <col min="2" max="16384" width="8.7265625" style="3"/>
  </cols>
  <sheetData>
    <row r="1" spans="1:3">
      <c r="A1" s="2" t="s">
        <v>15</v>
      </c>
    </row>
    <row r="2" spans="1:3" ht="5.5" customHeight="1">
      <c r="A2" s="2"/>
    </row>
    <row r="3" spans="1:3">
      <c r="A3" s="3" t="s">
        <v>14</v>
      </c>
      <c r="B3" s="3">
        <v>3.2</v>
      </c>
      <c r="C3" s="3" t="s">
        <v>5</v>
      </c>
    </row>
    <row r="4" spans="1:3">
      <c r="A4" s="3" t="s">
        <v>23</v>
      </c>
      <c r="B4" s="3">
        <v>12</v>
      </c>
      <c r="C4" s="3" t="s">
        <v>0</v>
      </c>
    </row>
    <row r="5" spans="1:3">
      <c r="A5" s="3" t="s">
        <v>1</v>
      </c>
      <c r="B5" s="3">
        <v>144</v>
      </c>
    </row>
    <row r="6" spans="1:3">
      <c r="A6" s="1" t="s">
        <v>29</v>
      </c>
      <c r="B6" s="1">
        <v>10000</v>
      </c>
      <c r="C6" s="3" t="s">
        <v>6</v>
      </c>
    </row>
    <row r="8" spans="1:3">
      <c r="A8" s="3" t="s">
        <v>24</v>
      </c>
      <c r="B8" s="3">
        <f>B3*B4*B5</f>
        <v>5529.6</v>
      </c>
      <c r="C8" s="3" t="s">
        <v>4</v>
      </c>
    </row>
    <row r="9" spans="1:3">
      <c r="A9" s="3" t="s">
        <v>2</v>
      </c>
      <c r="B9" s="3">
        <v>0.23</v>
      </c>
      <c r="C9" s="3" t="s">
        <v>3</v>
      </c>
    </row>
    <row r="10" spans="1:3">
      <c r="A10" s="3" t="s">
        <v>25</v>
      </c>
      <c r="B10" s="3">
        <f>B8*B9</f>
        <v>1271.8080000000002</v>
      </c>
      <c r="C10" s="3" t="s">
        <v>6</v>
      </c>
    </row>
    <row r="12" spans="1:3">
      <c r="A12" s="2" t="s">
        <v>26</v>
      </c>
    </row>
    <row r="13" spans="1:3">
      <c r="A13" s="3" t="s">
        <v>7</v>
      </c>
      <c r="B13" s="3">
        <v>1140</v>
      </c>
      <c r="C13" s="3" t="s">
        <v>4</v>
      </c>
    </row>
    <row r="14" spans="1:3">
      <c r="A14" s="3" t="s">
        <v>8</v>
      </c>
      <c r="B14" s="4">
        <f>B8/B13</f>
        <v>4.850526315789474</v>
      </c>
      <c r="C14" s="3" t="s">
        <v>9</v>
      </c>
    </row>
    <row r="15" spans="1:3">
      <c r="A15" s="3" t="s">
        <v>11</v>
      </c>
    </row>
    <row r="16" spans="1:3">
      <c r="A16" s="3" t="s">
        <v>27</v>
      </c>
      <c r="B16" s="5">
        <f>8*B14</f>
        <v>38.804210526315792</v>
      </c>
      <c r="C16" s="3" t="s">
        <v>10</v>
      </c>
    </row>
    <row r="18" spans="1:5">
      <c r="A18" s="2" t="s">
        <v>28</v>
      </c>
    </row>
    <row r="19" spans="1:5">
      <c r="A19" s="3" t="s">
        <v>12</v>
      </c>
      <c r="B19" s="3">
        <v>10500</v>
      </c>
      <c r="C19" s="3" t="s">
        <v>6</v>
      </c>
      <c r="D19" s="3">
        <f>B19/5</f>
        <v>2100</v>
      </c>
      <c r="E19" s="3" t="s">
        <v>13</v>
      </c>
    </row>
    <row r="20" spans="1:5">
      <c r="A20" s="1" t="s">
        <v>30</v>
      </c>
      <c r="B20" s="1">
        <f>B19*50%</f>
        <v>5250</v>
      </c>
      <c r="C20" s="1" t="s">
        <v>6</v>
      </c>
    </row>
    <row r="21" spans="1:5">
      <c r="A21" s="3" t="s">
        <v>16</v>
      </c>
      <c r="B21" s="3">
        <v>25</v>
      </c>
      <c r="C21" s="3" t="s">
        <v>17</v>
      </c>
    </row>
    <row r="23" spans="1:5">
      <c r="A23" s="2" t="s">
        <v>31</v>
      </c>
    </row>
    <row r="24" spans="1:5">
      <c r="A24" s="3" t="s">
        <v>18</v>
      </c>
    </row>
    <row r="25" spans="1:5">
      <c r="A25" s="3" t="s">
        <v>19</v>
      </c>
      <c r="B25" s="3">
        <v>4</v>
      </c>
    </row>
    <row r="26" spans="1:5">
      <c r="A26" s="3" t="s">
        <v>20</v>
      </c>
      <c r="B26" s="3">
        <v>4</v>
      </c>
    </row>
    <row r="27" spans="1:5">
      <c r="A27" s="3" t="s">
        <v>0</v>
      </c>
      <c r="B27" s="3">
        <v>8</v>
      </c>
    </row>
    <row r="28" spans="1:5">
      <c r="A28" s="3" t="s">
        <v>21</v>
      </c>
      <c r="B28" s="3">
        <v>25</v>
      </c>
      <c r="C28" s="3" t="s">
        <v>39</v>
      </c>
    </row>
    <row r="29" spans="1:5">
      <c r="A29" s="1" t="s">
        <v>22</v>
      </c>
      <c r="B29" s="1">
        <f>B25*B26*B27*B28</f>
        <v>3200</v>
      </c>
      <c r="C29" s="1" t="s">
        <v>6</v>
      </c>
    </row>
    <row r="31" spans="1:5">
      <c r="A31" s="3" t="s">
        <v>32</v>
      </c>
      <c r="B31" s="3">
        <f>50*0.7</f>
        <v>35</v>
      </c>
      <c r="C31" s="3" t="s">
        <v>40</v>
      </c>
    </row>
    <row r="32" spans="1:5">
      <c r="A32" s="3" t="s">
        <v>35</v>
      </c>
      <c r="B32" s="3">
        <v>38</v>
      </c>
      <c r="C32" s="3" t="s">
        <v>41</v>
      </c>
    </row>
    <row r="33" spans="1:3">
      <c r="A33" s="3" t="s">
        <v>33</v>
      </c>
      <c r="B33" s="3">
        <f>0.7*34</f>
        <v>23.799999999999997</v>
      </c>
      <c r="C33" s="3" t="s">
        <v>40</v>
      </c>
    </row>
    <row r="34" spans="1:3">
      <c r="A34" s="3" t="s">
        <v>35</v>
      </c>
      <c r="B34" s="3">
        <v>38</v>
      </c>
      <c r="C34" s="3" t="s">
        <v>41</v>
      </c>
    </row>
    <row r="35" spans="1:3">
      <c r="A35" s="3" t="s">
        <v>34</v>
      </c>
      <c r="B35" s="3">
        <f>0.7*25</f>
        <v>17.5</v>
      </c>
      <c r="C35" s="3" t="s">
        <v>40</v>
      </c>
    </row>
    <row r="36" spans="1:3">
      <c r="A36" s="3" t="s">
        <v>35</v>
      </c>
      <c r="B36" s="3">
        <f>22.5*6+16.3+10.1</f>
        <v>161.4</v>
      </c>
      <c r="C36" s="3" t="s">
        <v>41</v>
      </c>
    </row>
    <row r="37" spans="1:3">
      <c r="A37" s="3" t="s">
        <v>36</v>
      </c>
      <c r="B37" s="3">
        <f>B31*B32+B33*B34+B35*B36</f>
        <v>5058.8999999999996</v>
      </c>
      <c r="C37" s="3" t="s">
        <v>6</v>
      </c>
    </row>
    <row r="38" spans="1:3">
      <c r="A38" s="1" t="s">
        <v>42</v>
      </c>
      <c r="B38" s="1">
        <f>B37*1.35</f>
        <v>6829.5150000000003</v>
      </c>
      <c r="C38" s="1" t="s">
        <v>6</v>
      </c>
    </row>
    <row r="39" spans="1:3">
      <c r="A39" s="3" t="s">
        <v>37</v>
      </c>
    </row>
    <row r="41" spans="1:3">
      <c r="A41" s="1" t="s">
        <v>38</v>
      </c>
      <c r="B41" s="1">
        <f>B6+B20+B29+B38</f>
        <v>25279.514999999999</v>
      </c>
      <c r="C41" s="3" t="s">
        <v>6</v>
      </c>
    </row>
    <row r="43" spans="1:3">
      <c r="A43" s="1" t="s">
        <v>43</v>
      </c>
      <c r="B43" s="1">
        <f>B41/8</f>
        <v>3159.9393749999999</v>
      </c>
      <c r="C43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VMC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2021-02-18T11:16:43Z</dcterms:created>
  <dcterms:modified xsi:type="dcterms:W3CDTF">2021-02-18T12:17:15Z</dcterms:modified>
</cp:coreProperties>
</file>